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180" windowHeight="8070"/>
  </bookViews>
  <sheets>
    <sheet name="Balance Sheets 2007" sheetId="1" r:id="rId1"/>
  </sheets>
  <definedNames>
    <definedName name="_xlnm.Print_Area" localSheetId="0">'Balance Sheets 2007'!$A$2:$AC$90</definedName>
  </definedNames>
  <calcPr calcId="125725"/>
</workbook>
</file>

<file path=xl/calcChain.xml><?xml version="1.0" encoding="utf-8"?>
<calcChain xmlns="http://schemas.openxmlformats.org/spreadsheetml/2006/main">
  <c r="P87" i="1"/>
  <c r="N87"/>
  <c r="L87"/>
  <c r="J87"/>
  <c r="H87"/>
  <c r="F87"/>
  <c r="L83"/>
  <c r="J83"/>
  <c r="H83"/>
  <c r="F83"/>
  <c r="D83"/>
  <c r="B83"/>
  <c r="P81"/>
  <c r="N81"/>
  <c r="L81"/>
  <c r="J81"/>
  <c r="H81"/>
  <c r="F81"/>
  <c r="D81"/>
  <c r="B81"/>
  <c r="P74"/>
  <c r="N74"/>
  <c r="L74"/>
  <c r="J74"/>
  <c r="H74"/>
  <c r="F74"/>
  <c r="D74"/>
  <c r="B74"/>
  <c r="L68"/>
  <c r="J68"/>
  <c r="H68"/>
  <c r="F68"/>
  <c r="D68"/>
  <c r="B68"/>
  <c r="P67"/>
  <c r="P68" s="1"/>
  <c r="N67"/>
  <c r="N68" s="1"/>
  <c r="L67"/>
  <c r="J67"/>
  <c r="H67"/>
  <c r="F67"/>
  <c r="D67"/>
  <c r="B67"/>
  <c r="P60"/>
  <c r="N60"/>
  <c r="L60"/>
  <c r="J60"/>
  <c r="H60"/>
  <c r="F60"/>
  <c r="D60"/>
  <c r="B60"/>
  <c r="D55"/>
  <c r="B55"/>
  <c r="P49"/>
  <c r="N49"/>
  <c r="L49"/>
  <c r="J49"/>
  <c r="H49"/>
  <c r="F49"/>
  <c r="D49"/>
  <c r="B49"/>
  <c r="P47"/>
  <c r="N47"/>
  <c r="L47"/>
  <c r="J47"/>
  <c r="H47"/>
  <c r="F47"/>
  <c r="D47"/>
  <c r="B47"/>
  <c r="P35"/>
  <c r="N35"/>
  <c r="N33" s="1"/>
  <c r="N22" s="1"/>
  <c r="N10" s="1"/>
  <c r="L35"/>
  <c r="J35"/>
  <c r="J33" s="1"/>
  <c r="J22" s="1"/>
  <c r="J10" s="1"/>
  <c r="H35"/>
  <c r="F35"/>
  <c r="F33" s="1"/>
  <c r="F22" s="1"/>
  <c r="F10" s="1"/>
  <c r="B35"/>
  <c r="P33"/>
  <c r="L33"/>
  <c r="H33"/>
  <c r="D33"/>
  <c r="B33"/>
  <c r="P25"/>
  <c r="N25"/>
  <c r="L25"/>
  <c r="J25"/>
  <c r="H25"/>
  <c r="F25"/>
  <c r="D25"/>
  <c r="B25"/>
  <c r="P23"/>
  <c r="N23"/>
  <c r="L23"/>
  <c r="J23"/>
  <c r="H23"/>
  <c r="F23"/>
  <c r="D23"/>
  <c r="B23"/>
  <c r="P22"/>
  <c r="L22"/>
  <c r="H22"/>
  <c r="D22"/>
  <c r="B22"/>
  <c r="P12"/>
  <c r="N12"/>
  <c r="L12"/>
  <c r="J12"/>
  <c r="H12"/>
  <c r="F12"/>
  <c r="D12"/>
  <c r="B12"/>
  <c r="P10"/>
  <c r="L10"/>
  <c r="H10"/>
  <c r="D10"/>
  <c r="B10"/>
</calcChain>
</file>

<file path=xl/sharedStrings.xml><?xml version="1.0" encoding="utf-8"?>
<sst xmlns="http://schemas.openxmlformats.org/spreadsheetml/2006/main" count="90" uniqueCount="68">
  <si>
    <t>ACCOUNT STATEMENTS</t>
  </si>
  <si>
    <t>BALANCE SHEETS</t>
  </si>
  <si>
    <t>(in thousand of Brazilian reais)</t>
  </si>
  <si>
    <t>12/31/2007</t>
  </si>
  <si>
    <t>09/30/2007</t>
  </si>
  <si>
    <t>06/30/2007</t>
  </si>
  <si>
    <t>03/31/2007</t>
  </si>
  <si>
    <t>Company</t>
  </si>
  <si>
    <t>Consolidated</t>
  </si>
  <si>
    <t>TOTAL ASSETS</t>
  </si>
  <si>
    <t>CURRENT ASSETS</t>
  </si>
  <si>
    <t>Cash and cash equivalents</t>
  </si>
  <si>
    <t>Trade accounts receivable</t>
  </si>
  <si>
    <t>Recoverable taxes</t>
  </si>
  <si>
    <t>Dividends receivable</t>
  </si>
  <si>
    <t>Other receivables</t>
  </si>
  <si>
    <t>Deferred Income Tax and social contribution</t>
  </si>
  <si>
    <t>Inventories</t>
  </si>
  <si>
    <t>NONCURRENT ASSETS</t>
  </si>
  <si>
    <t>Long-term assets</t>
  </si>
  <si>
    <t>Other Credits</t>
  </si>
  <si>
    <t xml:space="preserve">  Deferred income tax and social contribution</t>
  </si>
  <si>
    <t xml:space="preserve">  Recoverable taxes</t>
  </si>
  <si>
    <t xml:space="preserve">  Escrow deposits</t>
  </si>
  <si>
    <t xml:space="preserve">  Other receivables</t>
  </si>
  <si>
    <t>Related parties</t>
  </si>
  <si>
    <t xml:space="preserve">  To subsidiaries</t>
  </si>
  <si>
    <t>PERMANENT ASSET</t>
  </si>
  <si>
    <t>Investments</t>
  </si>
  <si>
    <t xml:space="preserve">  Investments in subsidiaries</t>
  </si>
  <si>
    <t xml:space="preserve">  Investments in subsidiaries - goodwill</t>
  </si>
  <si>
    <t xml:space="preserve">  Other investments</t>
  </si>
  <si>
    <t>Property, plant and equipment</t>
  </si>
  <si>
    <t>Intangible</t>
  </si>
  <si>
    <t>Deferred charges</t>
  </si>
  <si>
    <t>TOTAL LIABILITIES AND SHAREHOLDERS' EQUITY</t>
  </si>
  <si>
    <t>CURRENT LIABILITIES</t>
  </si>
  <si>
    <t>Loans and financing</t>
  </si>
  <si>
    <t>Trade accounts payable</t>
  </si>
  <si>
    <t>Dividends payable</t>
  </si>
  <si>
    <t>Proposed dividends</t>
  </si>
  <si>
    <t>Taxes and contributions</t>
  </si>
  <si>
    <t xml:space="preserve">  Taxes payable</t>
  </si>
  <si>
    <t xml:space="preserve">  Payroll and related charges</t>
  </si>
  <si>
    <t xml:space="preserve">  Taxes in installments</t>
  </si>
  <si>
    <t xml:space="preserve">Other </t>
  </si>
  <si>
    <t xml:space="preserve">  Advances from customers</t>
  </si>
  <si>
    <t xml:space="preserve">  Other payables</t>
  </si>
  <si>
    <t xml:space="preserve">   Labor contingencies - 13° salary and vacations</t>
  </si>
  <si>
    <t xml:space="preserve">   Interest over capital</t>
  </si>
  <si>
    <t xml:space="preserve">   Salaries and social charges</t>
  </si>
  <si>
    <t>NONCURRENT LIABILITIES</t>
  </si>
  <si>
    <t>Long-term liabilities</t>
  </si>
  <si>
    <t>Reserve</t>
  </si>
  <si>
    <t xml:space="preserve">  Tax, civil and labor contingencies</t>
  </si>
  <si>
    <t>Other</t>
  </si>
  <si>
    <t xml:space="preserve">  Deferred taxes on provisions for income and social contributions</t>
  </si>
  <si>
    <t xml:space="preserve">  Taxes and contributions</t>
  </si>
  <si>
    <t>MINORITY INTEREST</t>
  </si>
  <si>
    <t>SHAREHOLDERS' EQUITY</t>
  </si>
  <si>
    <t xml:space="preserve">Capital </t>
  </si>
  <si>
    <t xml:space="preserve">  Capital </t>
  </si>
  <si>
    <t xml:space="preserve">  (-) Treasury shares</t>
  </si>
  <si>
    <t>Revaluation reserve</t>
  </si>
  <si>
    <t>Profit reserve</t>
  </si>
  <si>
    <t xml:space="preserve">  Legal reserve</t>
  </si>
  <si>
    <t xml:space="preserve">  Profit retention reserve</t>
  </si>
  <si>
    <t>Accumulated profit (loss)</t>
  </si>
</sst>
</file>

<file path=xl/styles.xml><?xml version="1.0" encoding="utf-8"?>
<styleSheet xmlns="http://schemas.openxmlformats.org/spreadsheetml/2006/main">
  <numFmts count="4">
    <numFmt numFmtId="43" formatCode="_(* #,##0.00_);_(* \(#,##0.00\);_(* &quot;-&quot;??_);_(@_)"/>
    <numFmt numFmtId="164" formatCode="dd/mm/yy;@"/>
    <numFmt numFmtId="165" formatCode="0_);\(0\)"/>
    <numFmt numFmtId="166" formatCode="_(* #,##0_);_(* \(#,##0\);_(* &quot;-&quot;??_);_(@_)"/>
  </numFmts>
  <fonts count="12">
    <font>
      <sz val="10"/>
      <name val="Arial"/>
    </font>
    <font>
      <sz val="10"/>
      <name val="Arial"/>
    </font>
    <font>
      <b/>
      <sz val="15"/>
      <name val="Calibri"/>
      <family val="2"/>
    </font>
    <font>
      <b/>
      <sz val="10"/>
      <name val="Calibri"/>
      <family val="2"/>
    </font>
    <font>
      <b/>
      <sz val="13"/>
      <color indexed="12"/>
      <name val="Calibri"/>
      <family val="2"/>
    </font>
    <font>
      <b/>
      <sz val="10"/>
      <color indexed="12"/>
      <name val="Calibri"/>
      <family val="2"/>
    </font>
    <font>
      <b/>
      <sz val="10"/>
      <color indexed="57"/>
      <name val="Calibri"/>
      <family val="2"/>
    </font>
    <font>
      <b/>
      <sz val="12"/>
      <color indexed="12"/>
      <name val="Calibri"/>
      <family val="2"/>
    </font>
    <font>
      <b/>
      <sz val="12"/>
      <name val="Calibri"/>
      <family val="2"/>
    </font>
    <font>
      <sz val="12"/>
      <name val="Calibri"/>
      <family val="2"/>
    </font>
    <font>
      <b/>
      <sz val="11"/>
      <color indexed="12"/>
      <name val="Calibri"/>
      <family val="2"/>
    </font>
    <font>
      <b/>
      <sz val="11"/>
      <name val="Calibri"/>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style="slantDashDot">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3" fillId="0" borderId="0" xfId="0" applyFont="1" applyFill="1"/>
    <xf numFmtId="0" fontId="5" fillId="0" borderId="0" xfId="0" applyFont="1" applyFill="1"/>
    <xf numFmtId="0" fontId="6" fillId="0" borderId="0" xfId="0" applyFont="1" applyFill="1" applyAlignment="1">
      <alignment horizontal="center"/>
    </xf>
    <xf numFmtId="0" fontId="7" fillId="0" borderId="0" xfId="0" applyFont="1" applyFill="1"/>
    <xf numFmtId="37" fontId="7" fillId="0" borderId="0" xfId="1" applyNumberFormat="1" applyFont="1" applyFill="1"/>
    <xf numFmtId="14" fontId="7" fillId="0" borderId="2" xfId="1" applyNumberFormat="1" applyFont="1" applyFill="1" applyBorder="1" applyAlignment="1">
      <alignment horizontal="center"/>
    </xf>
    <xf numFmtId="165" fontId="7" fillId="0" borderId="2" xfId="1" applyNumberFormat="1" applyFont="1" applyFill="1" applyBorder="1"/>
    <xf numFmtId="14" fontId="7" fillId="0" borderId="0" xfId="1" applyNumberFormat="1" applyFont="1" applyFill="1" applyBorder="1" applyAlignment="1">
      <alignment horizontal="centerContinuous"/>
    </xf>
    <xf numFmtId="0" fontId="7" fillId="2" borderId="0" xfId="0" applyFont="1" applyFill="1" applyBorder="1" applyAlignment="1">
      <alignment horizontal="left"/>
    </xf>
    <xf numFmtId="3" fontId="7" fillId="2" borderId="0" xfId="0" applyNumberFormat="1" applyFont="1" applyFill="1"/>
    <xf numFmtId="0" fontId="7" fillId="2" borderId="0" xfId="0" applyFont="1" applyFill="1"/>
    <xf numFmtId="166" fontId="7" fillId="2" borderId="0" xfId="1" applyNumberFormat="1" applyFont="1" applyFill="1"/>
    <xf numFmtId="166" fontId="7" fillId="2" borderId="0" xfId="0" applyNumberFormat="1" applyFont="1" applyFill="1"/>
    <xf numFmtId="166" fontId="7" fillId="2" borderId="0" xfId="1" quotePrefix="1" applyNumberFormat="1" applyFont="1" applyFill="1" applyBorder="1" applyAlignment="1">
      <alignment horizontal="left"/>
    </xf>
    <xf numFmtId="166" fontId="7" fillId="2" borderId="0" xfId="1" applyNumberFormat="1" applyFont="1" applyFill="1" applyBorder="1" applyAlignment="1">
      <alignment horizontal="left"/>
    </xf>
    <xf numFmtId="166" fontId="7" fillId="0" borderId="0" xfId="1" applyNumberFormat="1" applyFont="1" applyFill="1"/>
    <xf numFmtId="0" fontId="7" fillId="0" borderId="0" xfId="1" applyNumberFormat="1" applyFont="1" applyFill="1"/>
    <xf numFmtId="0" fontId="7" fillId="3" borderId="0" xfId="0" applyFont="1" applyFill="1" applyAlignment="1">
      <alignment horizontal="left"/>
    </xf>
    <xf numFmtId="166" fontId="7" fillId="3" borderId="0" xfId="1" applyNumberFormat="1" applyFont="1" applyFill="1"/>
    <xf numFmtId="0" fontId="7" fillId="3" borderId="0" xfId="1" applyNumberFormat="1" applyFont="1" applyFill="1"/>
    <xf numFmtId="166" fontId="7" fillId="3" borderId="0" xfId="1" quotePrefix="1" applyNumberFormat="1" applyFont="1" applyFill="1" applyAlignment="1">
      <alignment horizontal="left"/>
    </xf>
    <xf numFmtId="0" fontId="8" fillId="0" borderId="0" xfId="0" applyFont="1" applyFill="1"/>
    <xf numFmtId="166" fontId="8" fillId="0" borderId="0" xfId="1" applyNumberFormat="1" applyFont="1" applyFill="1"/>
    <xf numFmtId="0" fontId="8" fillId="0" borderId="0" xfId="1" applyNumberFormat="1" applyFont="1" applyFill="1"/>
    <xf numFmtId="0" fontId="9" fillId="3" borderId="0" xfId="0" applyFont="1" applyFill="1"/>
    <xf numFmtId="166" fontId="9" fillId="3" borderId="0" xfId="1" applyNumberFormat="1" applyFont="1" applyFill="1"/>
    <xf numFmtId="0" fontId="9" fillId="0" borderId="0" xfId="0" applyFont="1" applyFill="1"/>
    <xf numFmtId="166" fontId="9" fillId="0" borderId="0" xfId="1" applyNumberFormat="1" applyFont="1" applyFill="1"/>
    <xf numFmtId="0" fontId="9" fillId="0" borderId="0" xfId="1" applyNumberFormat="1" applyFont="1" applyFill="1"/>
    <xf numFmtId="166" fontId="9" fillId="3" borderId="0" xfId="1" applyNumberFormat="1" applyFont="1" applyFill="1" applyAlignment="1">
      <alignment horizontal="right"/>
    </xf>
    <xf numFmtId="0" fontId="7" fillId="3" borderId="0" xfId="0" applyFont="1" applyFill="1"/>
    <xf numFmtId="166" fontId="7" fillId="3" borderId="0" xfId="1" applyNumberFormat="1" applyFont="1" applyFill="1" applyAlignment="1">
      <alignment horizontal="right"/>
    </xf>
    <xf numFmtId="0" fontId="9" fillId="3" borderId="0" xfId="1" applyNumberFormat="1" applyFont="1" applyFill="1"/>
    <xf numFmtId="43" fontId="9" fillId="0" borderId="0" xfId="1" applyFont="1" applyFill="1"/>
    <xf numFmtId="0" fontId="7" fillId="0" borderId="0" xfId="0" applyFont="1" applyFill="1" applyAlignment="1">
      <alignment horizontal="left"/>
    </xf>
    <xf numFmtId="0" fontId="7" fillId="2" borderId="0" xfId="1" quotePrefix="1" applyNumberFormat="1" applyFont="1" applyFill="1" applyBorder="1" applyAlignment="1">
      <alignment horizontal="left"/>
    </xf>
    <xf numFmtId="166" fontId="7" fillId="0" borderId="0" xfId="0" applyNumberFormat="1" applyFont="1" applyFill="1"/>
    <xf numFmtId="166" fontId="8" fillId="0" borderId="0" xfId="0" applyNumberFormat="1" applyFont="1" applyFill="1"/>
    <xf numFmtId="166" fontId="9" fillId="0" borderId="0" xfId="0" applyNumberFormat="1" applyFont="1" applyFill="1" applyAlignment="1">
      <alignment horizontal="right"/>
    </xf>
    <xf numFmtId="166" fontId="9" fillId="0" borderId="0" xfId="0" applyNumberFormat="1" applyFont="1" applyFill="1"/>
    <xf numFmtId="43" fontId="8" fillId="0" borderId="0" xfId="1" applyFont="1" applyFill="1"/>
    <xf numFmtId="43" fontId="7" fillId="0" borderId="0" xfId="1" applyFont="1" applyFill="1"/>
    <xf numFmtId="3" fontId="9" fillId="0" borderId="0" xfId="0" applyNumberFormat="1" applyFont="1" applyFill="1"/>
    <xf numFmtId="3" fontId="9" fillId="3" borderId="0" xfId="1" applyNumberFormat="1" applyFont="1" applyFill="1"/>
    <xf numFmtId="43" fontId="9" fillId="3" borderId="0" xfId="1" applyFont="1" applyFill="1"/>
    <xf numFmtId="0" fontId="9" fillId="3" borderId="0" xfId="0" applyFont="1" applyFill="1" applyAlignment="1">
      <alignment wrapText="1"/>
    </xf>
    <xf numFmtId="3" fontId="9" fillId="0" borderId="0" xfId="1" applyNumberFormat="1" applyFont="1" applyFill="1"/>
    <xf numFmtId="43" fontId="7" fillId="0" borderId="0" xfId="0" applyNumberFormat="1" applyFont="1" applyFill="1"/>
    <xf numFmtId="165" fontId="7" fillId="0" borderId="0" xfId="0" applyNumberFormat="1" applyFont="1" applyFill="1"/>
    <xf numFmtId="43" fontId="7" fillId="3" borderId="0" xfId="1" applyFont="1" applyFill="1"/>
    <xf numFmtId="3" fontId="7" fillId="0" borderId="0" xfId="0" applyNumberFormat="1" applyFont="1" applyFill="1"/>
    <xf numFmtId="43" fontId="9" fillId="0" borderId="0" xfId="0" applyNumberFormat="1" applyFont="1" applyFill="1"/>
    <xf numFmtId="43" fontId="10" fillId="0" borderId="0" xfId="1" applyFont="1" applyFill="1"/>
    <xf numFmtId="0" fontId="11" fillId="0" borderId="0" xfId="0" applyFont="1" applyFill="1"/>
    <xf numFmtId="165" fontId="11" fillId="0" borderId="0" xfId="0" applyNumberFormat="1" applyFont="1" applyFill="1"/>
    <xf numFmtId="165" fontId="3" fillId="0" borderId="0" xfId="0" applyNumberFormat="1" applyFont="1" applyFill="1"/>
    <xf numFmtId="164" fontId="7" fillId="0" borderId="1" xfId="1" applyNumberFormat="1"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1333500</xdr:colOff>
      <xdr:row>4</xdr:row>
      <xdr:rowOff>104775</xdr:rowOff>
    </xdr:to>
    <xdr:pic>
      <xdr:nvPicPr>
        <xdr:cNvPr id="2" name="Picture 1" descr="logomarca_assinatura"/>
        <xdr:cNvPicPr>
          <a:picLocks noChangeArrowheads="1"/>
        </xdr:cNvPicPr>
      </xdr:nvPicPr>
      <xdr:blipFill>
        <a:blip xmlns:r="http://schemas.openxmlformats.org/officeDocument/2006/relationships" r:embed="rId1" cstate="print"/>
        <a:srcRect/>
        <a:stretch>
          <a:fillRect/>
        </a:stretch>
      </xdr:blipFill>
      <xdr:spPr bwMode="auto">
        <a:xfrm>
          <a:off x="85725" y="57150"/>
          <a:ext cx="1247775"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P92"/>
  <sheetViews>
    <sheetView showGridLines="0" tabSelected="1" zoomScale="80" zoomScaleNormal="85" workbookViewId="0">
      <selection activeCell="P87" sqref="P87"/>
    </sheetView>
  </sheetViews>
  <sheetFormatPr defaultRowHeight="12.75"/>
  <cols>
    <col min="1" max="1" width="50.140625" style="1" customWidth="1"/>
    <col min="2" max="2" width="13.7109375" style="1" customWidth="1"/>
    <col min="3" max="3" width="3.28515625" style="1" customWidth="1"/>
    <col min="4" max="4" width="13.7109375" style="1" customWidth="1"/>
    <col min="5" max="5" width="3.28515625" style="1" customWidth="1"/>
    <col min="6" max="6" width="13.7109375" style="1" customWidth="1"/>
    <col min="7" max="7" width="3.28515625" style="1" customWidth="1"/>
    <col min="8" max="8" width="13.7109375" style="1" customWidth="1"/>
    <col min="9" max="9" width="3.28515625" style="1" customWidth="1"/>
    <col min="10" max="10" width="13.7109375" style="1" customWidth="1"/>
    <col min="11" max="11" width="3.28515625" style="1" customWidth="1"/>
    <col min="12" max="12" width="13.7109375" style="1" customWidth="1"/>
    <col min="13" max="13" width="3.28515625" style="1" customWidth="1"/>
    <col min="14" max="14" width="13.7109375" style="1" customWidth="1"/>
    <col min="15" max="15" width="3.28515625" style="1" customWidth="1"/>
    <col min="16" max="16" width="13.7109375" style="1" customWidth="1"/>
    <col min="17" max="17" width="2.7109375" style="1" customWidth="1"/>
    <col min="18" max="18" width="13.7109375" style="1" customWidth="1"/>
    <col min="19" max="16384" width="9.140625" style="1"/>
  </cols>
  <sheetData>
    <row r="2" spans="1:16" ht="18.75" customHeight="1">
      <c r="A2" s="58" t="s">
        <v>0</v>
      </c>
      <c r="B2" s="58"/>
      <c r="C2" s="58"/>
      <c r="D2" s="58"/>
      <c r="E2" s="58"/>
      <c r="F2" s="58"/>
      <c r="G2" s="58"/>
      <c r="H2" s="58"/>
      <c r="I2" s="58"/>
      <c r="J2" s="58"/>
      <c r="K2" s="58"/>
      <c r="L2" s="58"/>
      <c r="M2" s="58"/>
      <c r="N2" s="58"/>
      <c r="O2" s="58"/>
      <c r="P2" s="58"/>
    </row>
    <row r="3" spans="1:16" ht="15.75" customHeight="1"/>
    <row r="4" spans="1:16" s="2" customFormat="1" ht="15" customHeight="1">
      <c r="A4" s="59" t="s">
        <v>1</v>
      </c>
      <c r="B4" s="59"/>
      <c r="C4" s="59"/>
      <c r="D4" s="59"/>
      <c r="E4" s="59"/>
      <c r="F4" s="59"/>
      <c r="G4" s="59"/>
      <c r="H4" s="59"/>
      <c r="I4" s="59"/>
      <c r="J4" s="59"/>
      <c r="K4" s="59"/>
      <c r="L4" s="59"/>
      <c r="M4" s="59"/>
      <c r="N4" s="59"/>
      <c r="O4" s="59"/>
      <c r="P4" s="59"/>
    </row>
    <row r="5" spans="1:16" s="2" customFormat="1">
      <c r="A5" s="60" t="s">
        <v>2</v>
      </c>
      <c r="B5" s="60"/>
      <c r="C5" s="60"/>
      <c r="D5" s="60"/>
      <c r="E5" s="60"/>
      <c r="F5" s="60"/>
      <c r="G5" s="60"/>
      <c r="H5" s="60"/>
      <c r="I5" s="60"/>
      <c r="J5" s="60"/>
      <c r="K5" s="60"/>
      <c r="L5" s="60"/>
      <c r="M5" s="60"/>
      <c r="N5" s="60"/>
      <c r="O5" s="60"/>
      <c r="P5" s="60"/>
    </row>
    <row r="6" spans="1:16" ht="15.75" customHeight="1">
      <c r="A6" s="3"/>
    </row>
    <row r="7" spans="1:16" s="4" customFormat="1" ht="15.75">
      <c r="B7" s="57" t="s">
        <v>3</v>
      </c>
      <c r="C7" s="57"/>
      <c r="D7" s="57"/>
      <c r="E7" s="5"/>
      <c r="F7" s="57" t="s">
        <v>4</v>
      </c>
      <c r="G7" s="57"/>
      <c r="H7" s="57"/>
      <c r="J7" s="57" t="s">
        <v>5</v>
      </c>
      <c r="K7" s="57"/>
      <c r="L7" s="57"/>
      <c r="M7" s="5"/>
      <c r="N7" s="57" t="s">
        <v>6</v>
      </c>
      <c r="O7" s="57"/>
      <c r="P7" s="57"/>
    </row>
    <row r="8" spans="1:16" s="4" customFormat="1" ht="15" customHeight="1" thickBot="1">
      <c r="B8" s="6" t="s">
        <v>7</v>
      </c>
      <c r="C8" s="7"/>
      <c r="D8" s="6" t="s">
        <v>8</v>
      </c>
      <c r="E8" s="8"/>
      <c r="F8" s="6" t="s">
        <v>7</v>
      </c>
      <c r="G8" s="7"/>
      <c r="H8" s="6" t="s">
        <v>8</v>
      </c>
      <c r="J8" s="6" t="s">
        <v>7</v>
      </c>
      <c r="K8" s="7"/>
      <c r="L8" s="6" t="s">
        <v>8</v>
      </c>
      <c r="M8" s="8"/>
      <c r="N8" s="6" t="s">
        <v>7</v>
      </c>
      <c r="O8" s="7"/>
      <c r="P8" s="6" t="s">
        <v>8</v>
      </c>
    </row>
    <row r="9" spans="1:16" s="4" customFormat="1" ht="15.75"/>
    <row r="10" spans="1:16" s="4" customFormat="1" ht="15.75">
      <c r="A10" s="9" t="s">
        <v>9</v>
      </c>
      <c r="B10" s="10">
        <f>B12+B22</f>
        <v>488138</v>
      </c>
      <c r="C10" s="11"/>
      <c r="D10" s="12">
        <f>D12+D22</f>
        <v>479991</v>
      </c>
      <c r="E10" s="11"/>
      <c r="F10" s="13">
        <f>F12+F22</f>
        <v>437193</v>
      </c>
      <c r="G10" s="13"/>
      <c r="H10" s="13">
        <f>H12+H22</f>
        <v>430276</v>
      </c>
      <c r="I10" s="13"/>
      <c r="J10" s="13">
        <f>J12+J22</f>
        <v>425113</v>
      </c>
      <c r="K10" s="14"/>
      <c r="L10" s="13">
        <f>L12+L22</f>
        <v>419447</v>
      </c>
      <c r="M10" s="14"/>
      <c r="N10" s="15">
        <f>N12+N22</f>
        <v>423686</v>
      </c>
      <c r="O10" s="14"/>
      <c r="P10" s="15">
        <f>P12+P22</f>
        <v>418410</v>
      </c>
    </row>
    <row r="11" spans="1:16" s="4" customFormat="1" ht="15.75">
      <c r="B11" s="16"/>
      <c r="D11" s="16"/>
      <c r="F11" s="16"/>
      <c r="G11" s="16"/>
      <c r="H11" s="16"/>
      <c r="J11" s="16"/>
      <c r="K11" s="17"/>
      <c r="L11" s="16"/>
      <c r="M11" s="16"/>
      <c r="N11" s="16"/>
      <c r="O11" s="16"/>
      <c r="P11" s="16"/>
    </row>
    <row r="12" spans="1:16" s="4" customFormat="1" ht="15.75">
      <c r="A12" s="18" t="s">
        <v>10</v>
      </c>
      <c r="B12" s="19">
        <f>B14+B15+B16+B17+B18+B19+B20</f>
        <v>148980</v>
      </c>
      <c r="D12" s="19">
        <f>D14+D15+D16+D18+D19+D20</f>
        <v>148401</v>
      </c>
      <c r="F12" s="19">
        <f>F14+F15+F16+F18+F19+F20</f>
        <v>140193</v>
      </c>
      <c r="G12" s="19"/>
      <c r="H12" s="19">
        <f>H14+H15+H16+H18+H19+H20</f>
        <v>141645</v>
      </c>
      <c r="J12" s="19">
        <f>J14+J15+J16+J18+J19+J20</f>
        <v>149539</v>
      </c>
      <c r="K12" s="20"/>
      <c r="L12" s="19">
        <f>L14+L15+L16+L18+L19+L20</f>
        <v>151226</v>
      </c>
      <c r="M12" s="19"/>
      <c r="N12" s="19">
        <f>N14+N15+N16+N18+N20+N17</f>
        <v>164041</v>
      </c>
      <c r="O12" s="19"/>
      <c r="P12" s="21">
        <f>P14+P15+P16+P17+P18+P20</f>
        <v>164958</v>
      </c>
    </row>
    <row r="13" spans="1:16" s="22" customFormat="1" ht="15.75">
      <c r="B13" s="23"/>
      <c r="D13" s="23"/>
      <c r="F13" s="23"/>
      <c r="G13" s="23"/>
      <c r="H13" s="23"/>
      <c r="J13" s="23"/>
      <c r="K13" s="24"/>
      <c r="L13" s="23"/>
      <c r="M13" s="23"/>
      <c r="N13" s="23"/>
      <c r="O13" s="23"/>
      <c r="P13" s="23"/>
    </row>
    <row r="14" spans="1:16" s="27" customFormat="1" ht="15.75">
      <c r="A14" s="25" t="s">
        <v>11</v>
      </c>
      <c r="B14" s="26">
        <v>58995</v>
      </c>
      <c r="D14" s="26">
        <v>59542</v>
      </c>
      <c r="F14" s="26">
        <v>54737</v>
      </c>
      <c r="G14" s="28"/>
      <c r="H14" s="26">
        <v>54792</v>
      </c>
      <c r="J14" s="26">
        <v>66147</v>
      </c>
      <c r="K14" s="29"/>
      <c r="L14" s="26">
        <v>66180</v>
      </c>
      <c r="M14" s="28"/>
      <c r="N14" s="26">
        <v>89174</v>
      </c>
      <c r="O14" s="28"/>
      <c r="P14" s="26">
        <v>89544</v>
      </c>
    </row>
    <row r="15" spans="1:16" s="27" customFormat="1" ht="15.75">
      <c r="A15" s="25" t="s">
        <v>12</v>
      </c>
      <c r="B15" s="26">
        <v>47464</v>
      </c>
      <c r="D15" s="26">
        <v>47655</v>
      </c>
      <c r="F15" s="26">
        <v>49546</v>
      </c>
      <c r="G15" s="28"/>
      <c r="H15" s="26">
        <v>50479</v>
      </c>
      <c r="J15" s="26">
        <v>52397</v>
      </c>
      <c r="K15" s="29"/>
      <c r="L15" s="26">
        <v>53620</v>
      </c>
      <c r="M15" s="28"/>
      <c r="N15" s="26">
        <v>42687</v>
      </c>
      <c r="O15" s="28"/>
      <c r="P15" s="26">
        <v>43962</v>
      </c>
    </row>
    <row r="16" spans="1:16" s="27" customFormat="1" ht="15.75">
      <c r="A16" s="25" t="s">
        <v>13</v>
      </c>
      <c r="B16" s="26">
        <v>5995</v>
      </c>
      <c r="D16" s="26">
        <v>5996</v>
      </c>
      <c r="F16" s="26">
        <v>4134</v>
      </c>
      <c r="G16" s="28"/>
      <c r="H16" s="26">
        <v>4462</v>
      </c>
      <c r="J16" s="26">
        <v>3952</v>
      </c>
      <c r="K16" s="29"/>
      <c r="L16" s="26">
        <v>4280</v>
      </c>
      <c r="M16" s="28"/>
      <c r="N16" s="26">
        <v>3912</v>
      </c>
      <c r="O16" s="28"/>
      <c r="P16" s="26">
        <v>4239</v>
      </c>
    </row>
    <row r="17" spans="1:16" s="27" customFormat="1" ht="15.75">
      <c r="A17" s="25" t="s">
        <v>14</v>
      </c>
      <c r="B17" s="26">
        <v>1773</v>
      </c>
      <c r="D17" s="26">
        <v>0</v>
      </c>
      <c r="F17" s="26">
        <v>0</v>
      </c>
      <c r="G17" s="28"/>
      <c r="H17" s="26">
        <v>0</v>
      </c>
      <c r="J17" s="26">
        <v>0</v>
      </c>
      <c r="K17" s="29"/>
      <c r="L17" s="26">
        <v>0</v>
      </c>
      <c r="M17" s="28"/>
      <c r="N17" s="26">
        <v>0</v>
      </c>
      <c r="O17" s="28"/>
      <c r="P17" s="26">
        <v>0</v>
      </c>
    </row>
    <row r="18" spans="1:16" s="27" customFormat="1" ht="15.75">
      <c r="A18" s="25" t="s">
        <v>15</v>
      </c>
      <c r="B18" s="26">
        <v>3720</v>
      </c>
      <c r="D18" s="26">
        <v>3862</v>
      </c>
      <c r="F18" s="26">
        <v>2219</v>
      </c>
      <c r="G18" s="28"/>
      <c r="H18" s="26">
        <v>2332</v>
      </c>
      <c r="J18" s="26">
        <v>2040</v>
      </c>
      <c r="K18" s="29"/>
      <c r="L18" s="26">
        <v>2143</v>
      </c>
      <c r="M18" s="28"/>
      <c r="N18" s="26">
        <v>4725</v>
      </c>
      <c r="O18" s="28"/>
      <c r="P18" s="26">
        <v>3670</v>
      </c>
    </row>
    <row r="19" spans="1:16" s="27" customFormat="1" ht="15.75">
      <c r="A19" s="25" t="s">
        <v>16</v>
      </c>
      <c r="B19" s="26">
        <v>0</v>
      </c>
      <c r="D19" s="26">
        <v>0</v>
      </c>
      <c r="F19" s="26">
        <v>0</v>
      </c>
      <c r="G19" s="28"/>
      <c r="H19" s="26">
        <v>0</v>
      </c>
      <c r="J19" s="26">
        <v>0</v>
      </c>
      <c r="K19" s="29"/>
      <c r="L19" s="26">
        <v>0</v>
      </c>
      <c r="M19" s="28"/>
      <c r="N19" s="26">
        <v>0</v>
      </c>
      <c r="O19" s="28"/>
      <c r="P19" s="26">
        <v>0</v>
      </c>
    </row>
    <row r="20" spans="1:16" s="27" customFormat="1" ht="15.75">
      <c r="A20" s="25" t="s">
        <v>17</v>
      </c>
      <c r="B20" s="26">
        <v>31033</v>
      </c>
      <c r="D20" s="26">
        <v>31346</v>
      </c>
      <c r="F20" s="26">
        <v>29557</v>
      </c>
      <c r="G20" s="28"/>
      <c r="H20" s="30">
        <v>29580</v>
      </c>
      <c r="J20" s="26">
        <v>25003</v>
      </c>
      <c r="K20" s="29"/>
      <c r="L20" s="26">
        <v>25003</v>
      </c>
      <c r="M20" s="28"/>
      <c r="N20" s="26">
        <v>23543</v>
      </c>
      <c r="O20" s="28"/>
      <c r="P20" s="26">
        <v>23543</v>
      </c>
    </row>
    <row r="21" spans="1:16" s="22" customFormat="1" ht="15.75">
      <c r="A21" s="31"/>
      <c r="B21" s="19"/>
      <c r="D21" s="19"/>
      <c r="F21" s="19"/>
      <c r="G21" s="23"/>
      <c r="H21" s="32"/>
      <c r="J21" s="19"/>
      <c r="K21" s="24"/>
      <c r="L21" s="19"/>
      <c r="M21" s="23"/>
      <c r="N21" s="19"/>
      <c r="O21" s="23"/>
      <c r="P21" s="19"/>
    </row>
    <row r="22" spans="1:16" s="4" customFormat="1" ht="15" customHeight="1">
      <c r="A22" s="18" t="s">
        <v>18</v>
      </c>
      <c r="B22" s="19">
        <f>B23+B33</f>
        <v>339158</v>
      </c>
      <c r="C22" s="19"/>
      <c r="D22" s="19">
        <f>D23+D33</f>
        <v>331590</v>
      </c>
      <c r="F22" s="19">
        <f>F23+F33</f>
        <v>297000</v>
      </c>
      <c r="G22" s="16"/>
      <c r="H22" s="19">
        <f>H23+H33</f>
        <v>288631</v>
      </c>
      <c r="J22" s="19">
        <f>J23+J33</f>
        <v>275574</v>
      </c>
      <c r="K22" s="20"/>
      <c r="L22" s="19">
        <f>L23+L33</f>
        <v>268221</v>
      </c>
      <c r="M22" s="19"/>
      <c r="N22" s="19">
        <f>N23+N33</f>
        <v>259645</v>
      </c>
      <c r="O22" s="19"/>
      <c r="P22" s="21">
        <f>P23+P33</f>
        <v>253452</v>
      </c>
    </row>
    <row r="23" spans="1:16" s="4" customFormat="1" ht="15.75">
      <c r="A23" s="18" t="s">
        <v>19</v>
      </c>
      <c r="B23" s="19">
        <f>B25+B29</f>
        <v>23734</v>
      </c>
      <c r="C23" s="19"/>
      <c r="D23" s="19">
        <f>D25</f>
        <v>24561</v>
      </c>
      <c r="F23" s="19">
        <f>F25+F30</f>
        <v>3124</v>
      </c>
      <c r="G23" s="19"/>
      <c r="H23" s="21">
        <f>H25</f>
        <v>3906</v>
      </c>
      <c r="J23" s="19">
        <f>J25+J30</f>
        <v>3216</v>
      </c>
      <c r="K23" s="20"/>
      <c r="L23" s="19">
        <f>L25+L30</f>
        <v>4065</v>
      </c>
      <c r="M23" s="19"/>
      <c r="N23" s="19">
        <f>N25+N30</f>
        <v>3636</v>
      </c>
      <c r="O23" s="19"/>
      <c r="P23" s="21">
        <f>P25+P30</f>
        <v>4486</v>
      </c>
    </row>
    <row r="24" spans="1:16" s="22" customFormat="1" ht="15.75">
      <c r="B24" s="23"/>
      <c r="D24" s="23"/>
      <c r="F24" s="23"/>
      <c r="G24" s="23"/>
      <c r="H24" s="23"/>
      <c r="K24" s="23"/>
      <c r="M24" s="23"/>
      <c r="N24" s="23"/>
      <c r="O24" s="23"/>
      <c r="P24" s="23"/>
    </row>
    <row r="25" spans="1:16" s="27" customFormat="1" ht="15.75">
      <c r="A25" s="25" t="s">
        <v>20</v>
      </c>
      <c r="B25" s="26">
        <f>SUM(B26:B29)</f>
        <v>23734</v>
      </c>
      <c r="D25" s="26">
        <f>SUM(D26:D29)</f>
        <v>24561</v>
      </c>
      <c r="F25" s="26">
        <f>SUM(F26:F29)</f>
        <v>3124</v>
      </c>
      <c r="G25" s="26"/>
      <c r="H25" s="26">
        <f>SUM(H26:H29)</f>
        <v>3906</v>
      </c>
      <c r="J25" s="26">
        <f>SUM(J26:J29)</f>
        <v>3216</v>
      </c>
      <c r="K25" s="33"/>
      <c r="L25" s="26">
        <f>SUM(L26:L29)</f>
        <v>4065</v>
      </c>
      <c r="M25" s="26"/>
      <c r="N25" s="26">
        <f>SUM(N26:N29)</f>
        <v>3636</v>
      </c>
      <c r="O25" s="26"/>
      <c r="P25" s="26">
        <f>SUM(P26:P29)</f>
        <v>4486</v>
      </c>
    </row>
    <row r="26" spans="1:16" s="27" customFormat="1" ht="15.75">
      <c r="A26" s="25" t="s">
        <v>21</v>
      </c>
      <c r="B26" s="26">
        <v>17506</v>
      </c>
      <c r="D26" s="26">
        <v>17506</v>
      </c>
      <c r="F26" s="26">
        <v>0</v>
      </c>
      <c r="G26" s="26"/>
      <c r="H26" s="26">
        <v>0</v>
      </c>
      <c r="J26" s="26">
        <v>0</v>
      </c>
      <c r="K26" s="33"/>
      <c r="L26" s="26">
        <v>0</v>
      </c>
      <c r="M26" s="26"/>
      <c r="N26" s="26">
        <v>0</v>
      </c>
      <c r="O26" s="26"/>
      <c r="P26" s="26">
        <v>0</v>
      </c>
    </row>
    <row r="27" spans="1:16" s="27" customFormat="1" ht="15.75">
      <c r="A27" s="25" t="s">
        <v>22</v>
      </c>
      <c r="B27" s="26">
        <v>6228</v>
      </c>
      <c r="D27" s="26">
        <v>6845</v>
      </c>
      <c r="F27" s="26">
        <v>3124</v>
      </c>
      <c r="G27" s="26"/>
      <c r="H27" s="26">
        <v>3684</v>
      </c>
      <c r="J27" s="26">
        <v>3216</v>
      </c>
      <c r="K27" s="33"/>
      <c r="L27" s="26">
        <v>3776</v>
      </c>
      <c r="M27" s="26"/>
      <c r="N27" s="26">
        <v>3578</v>
      </c>
      <c r="O27" s="26"/>
      <c r="P27" s="26">
        <v>4138</v>
      </c>
    </row>
    <row r="28" spans="1:16" s="27" customFormat="1" ht="15.75">
      <c r="A28" s="25" t="s">
        <v>23</v>
      </c>
      <c r="B28" s="26">
        <v>0</v>
      </c>
      <c r="D28" s="26">
        <v>0</v>
      </c>
      <c r="F28" s="26">
        <v>0</v>
      </c>
      <c r="G28" s="26"/>
      <c r="H28" s="26">
        <v>195</v>
      </c>
      <c r="J28" s="26">
        <v>0</v>
      </c>
      <c r="K28" s="33"/>
      <c r="L28" s="26">
        <v>262</v>
      </c>
      <c r="M28" s="26"/>
      <c r="N28" s="26">
        <v>58</v>
      </c>
      <c r="O28" s="26"/>
      <c r="P28" s="26">
        <v>321</v>
      </c>
    </row>
    <row r="29" spans="1:16" s="27" customFormat="1" ht="15.75">
      <c r="A29" s="25" t="s">
        <v>24</v>
      </c>
      <c r="B29" s="26">
        <v>0</v>
      </c>
      <c r="D29" s="26">
        <v>210</v>
      </c>
      <c r="F29" s="26">
        <v>0</v>
      </c>
      <c r="G29" s="26"/>
      <c r="H29" s="26">
        <v>27</v>
      </c>
      <c r="J29" s="26">
        <v>0</v>
      </c>
      <c r="K29" s="33"/>
      <c r="L29" s="26">
        <v>27</v>
      </c>
      <c r="M29" s="26"/>
      <c r="N29" s="26">
        <v>0</v>
      </c>
      <c r="O29" s="26"/>
      <c r="P29" s="26">
        <v>27</v>
      </c>
    </row>
    <row r="30" spans="1:16" s="27" customFormat="1" ht="15.75">
      <c r="A30" s="27" t="s">
        <v>25</v>
      </c>
      <c r="B30" s="28">
        <v>0</v>
      </c>
      <c r="D30" s="28">
        <v>0</v>
      </c>
      <c r="F30" s="28">
        <v>0</v>
      </c>
      <c r="G30" s="28"/>
      <c r="H30" s="28">
        <v>0</v>
      </c>
      <c r="J30" s="28">
        <v>0</v>
      </c>
      <c r="K30" s="29"/>
      <c r="L30" s="28">
        <v>0</v>
      </c>
      <c r="M30" s="28"/>
      <c r="N30" s="28">
        <v>0</v>
      </c>
      <c r="O30" s="28"/>
      <c r="P30" s="28">
        <v>0</v>
      </c>
    </row>
    <row r="31" spans="1:16" s="27" customFormat="1" ht="15.75">
      <c r="A31" s="27" t="s">
        <v>26</v>
      </c>
      <c r="B31" s="28">
        <v>0</v>
      </c>
      <c r="D31" s="28">
        <v>0</v>
      </c>
      <c r="F31" s="28">
        <v>0</v>
      </c>
      <c r="G31" s="28"/>
      <c r="H31" s="28">
        <v>0</v>
      </c>
      <c r="J31" s="28">
        <v>0</v>
      </c>
      <c r="K31" s="29"/>
      <c r="L31" s="28">
        <v>0</v>
      </c>
      <c r="M31" s="28"/>
      <c r="N31" s="28">
        <v>0</v>
      </c>
      <c r="O31" s="28"/>
      <c r="P31" s="28">
        <v>0</v>
      </c>
    </row>
    <row r="32" spans="1:16" s="22" customFormat="1" ht="15.75">
      <c r="B32" s="23"/>
      <c r="D32" s="23"/>
      <c r="F32" s="23"/>
      <c r="G32" s="23"/>
      <c r="H32" s="23"/>
      <c r="M32" s="23"/>
      <c r="N32" s="23"/>
      <c r="O32" s="23"/>
      <c r="P32" s="23"/>
    </row>
    <row r="33" spans="1:16" s="4" customFormat="1" ht="15.75">
      <c r="A33" s="18" t="s">
        <v>27</v>
      </c>
      <c r="B33" s="19">
        <f>B39+B41+B37+B36</f>
        <v>315424</v>
      </c>
      <c r="D33" s="19">
        <f>D35+D39+D41+D37</f>
        <v>307029</v>
      </c>
      <c r="F33" s="19">
        <f>F35+F39+F41</f>
        <v>293876</v>
      </c>
      <c r="G33" s="19"/>
      <c r="H33" s="19">
        <f>H35+H39+H41</f>
        <v>284725</v>
      </c>
      <c r="J33" s="19">
        <f>J35+J39+J41</f>
        <v>272358</v>
      </c>
      <c r="K33" s="17"/>
      <c r="L33" s="19">
        <f>L35+L39+L41</f>
        <v>264156</v>
      </c>
      <c r="M33" s="19"/>
      <c r="N33" s="19">
        <f>N35+N39+N41</f>
        <v>256009</v>
      </c>
      <c r="O33" s="19"/>
      <c r="P33" s="19">
        <f>P35+P39+P41</f>
        <v>248966</v>
      </c>
    </row>
    <row r="34" spans="1:16" s="22" customFormat="1" ht="15.75">
      <c r="B34" s="23"/>
      <c r="D34" s="23"/>
      <c r="F34" s="23"/>
      <c r="G34" s="23"/>
      <c r="H34" s="23"/>
      <c r="J34" s="4"/>
      <c r="K34" s="16"/>
      <c r="L34" s="16"/>
      <c r="M34" s="23"/>
      <c r="N34" s="23"/>
      <c r="O34" s="23"/>
      <c r="P34" s="23"/>
    </row>
    <row r="35" spans="1:16" s="27" customFormat="1" ht="15.75">
      <c r="A35" s="25" t="s">
        <v>28</v>
      </c>
      <c r="B35" s="26">
        <f>SUM(B36:B36)</f>
        <v>30927</v>
      </c>
      <c r="C35" s="26"/>
      <c r="D35" s="26">
        <v>0</v>
      </c>
      <c r="F35" s="26">
        <f>SUM(F36:F38)</f>
        <v>70974</v>
      </c>
      <c r="G35" s="26"/>
      <c r="H35" s="26">
        <f>SUM(H36:H38)</f>
        <v>38844</v>
      </c>
      <c r="J35" s="26">
        <f>SUM(J36:J38)</f>
        <v>71404</v>
      </c>
      <c r="K35" s="33"/>
      <c r="L35" s="26">
        <f>SUM(L36:L38)</f>
        <v>39892</v>
      </c>
      <c r="M35" s="26"/>
      <c r="N35" s="26">
        <f>SUM(N36:N38)</f>
        <v>71907</v>
      </c>
      <c r="O35" s="26"/>
      <c r="P35" s="26">
        <f>SUM(P36:P38)</f>
        <v>41059</v>
      </c>
    </row>
    <row r="36" spans="1:16" s="27" customFormat="1" ht="15.75">
      <c r="A36" s="25" t="s">
        <v>29</v>
      </c>
      <c r="B36" s="26">
        <v>30927</v>
      </c>
      <c r="D36" s="26">
        <v>0</v>
      </c>
      <c r="F36" s="26">
        <v>32130</v>
      </c>
      <c r="G36" s="26"/>
      <c r="H36" s="26">
        <v>0</v>
      </c>
      <c r="J36" s="26">
        <v>31512</v>
      </c>
      <c r="K36" s="33"/>
      <c r="L36" s="26">
        <v>0</v>
      </c>
      <c r="M36" s="26"/>
      <c r="N36" s="26">
        <v>30967</v>
      </c>
      <c r="O36" s="26"/>
      <c r="P36" s="26">
        <v>119</v>
      </c>
    </row>
    <row r="37" spans="1:16" s="27" customFormat="1" ht="15.75">
      <c r="A37" s="25" t="s">
        <v>30</v>
      </c>
      <c r="B37" s="26">
        <v>37736</v>
      </c>
      <c r="D37" s="26">
        <v>37736</v>
      </c>
      <c r="F37" s="26">
        <v>38785</v>
      </c>
      <c r="G37" s="26"/>
      <c r="H37" s="26">
        <v>38785</v>
      </c>
      <c r="J37" s="26">
        <v>39833</v>
      </c>
      <c r="K37" s="33"/>
      <c r="L37" s="26">
        <v>39833</v>
      </c>
      <c r="M37" s="26"/>
      <c r="N37" s="26">
        <v>40881</v>
      </c>
      <c r="O37" s="26"/>
      <c r="P37" s="26">
        <v>40881</v>
      </c>
    </row>
    <row r="38" spans="1:16" s="27" customFormat="1" ht="15.75">
      <c r="A38" s="25" t="s">
        <v>31</v>
      </c>
      <c r="B38" s="26">
        <v>0</v>
      </c>
      <c r="D38" s="26">
        <v>0</v>
      </c>
      <c r="F38" s="26">
        <v>59</v>
      </c>
      <c r="G38" s="26"/>
      <c r="H38" s="26">
        <v>59</v>
      </c>
      <c r="J38" s="26">
        <v>59</v>
      </c>
      <c r="K38" s="33"/>
      <c r="L38" s="26">
        <v>59</v>
      </c>
      <c r="M38" s="26"/>
      <c r="N38" s="26">
        <v>59</v>
      </c>
      <c r="O38" s="26"/>
      <c r="P38" s="26">
        <v>59</v>
      </c>
    </row>
    <row r="39" spans="1:16" s="27" customFormat="1" ht="15.75">
      <c r="A39" s="25" t="s">
        <v>32</v>
      </c>
      <c r="B39" s="26">
        <v>242659</v>
      </c>
      <c r="D39" s="26">
        <v>265191</v>
      </c>
      <c r="F39" s="26">
        <v>219389</v>
      </c>
      <c r="G39" s="26"/>
      <c r="H39" s="26">
        <v>242368</v>
      </c>
      <c r="J39" s="26">
        <v>198309</v>
      </c>
      <c r="K39" s="33"/>
      <c r="L39" s="26">
        <v>221619</v>
      </c>
      <c r="M39" s="26"/>
      <c r="N39" s="26">
        <v>182455</v>
      </c>
      <c r="O39" s="26"/>
      <c r="P39" s="26">
        <v>206260</v>
      </c>
    </row>
    <row r="40" spans="1:16" s="27" customFormat="1" ht="15.75">
      <c r="A40" s="25" t="s">
        <v>33</v>
      </c>
      <c r="B40" s="34">
        <v>0</v>
      </c>
      <c r="D40" s="34">
        <v>0</v>
      </c>
      <c r="F40" s="26">
        <v>0</v>
      </c>
      <c r="G40" s="26"/>
      <c r="H40" s="26">
        <v>0</v>
      </c>
      <c r="J40" s="26">
        <v>0</v>
      </c>
      <c r="K40" s="33"/>
      <c r="L40" s="26">
        <v>0</v>
      </c>
      <c r="M40" s="26"/>
      <c r="N40" s="26">
        <v>0</v>
      </c>
      <c r="O40" s="26"/>
      <c r="P40" s="26">
        <v>0</v>
      </c>
    </row>
    <row r="41" spans="1:16" s="27" customFormat="1" ht="15.75">
      <c r="A41" s="25" t="s">
        <v>34</v>
      </c>
      <c r="B41" s="26">
        <v>4102</v>
      </c>
      <c r="D41" s="26">
        <v>4102</v>
      </c>
      <c r="F41" s="26">
        <v>3513</v>
      </c>
      <c r="G41" s="26"/>
      <c r="H41" s="26">
        <v>3513</v>
      </c>
      <c r="J41" s="26">
        <v>2645</v>
      </c>
      <c r="K41" s="33"/>
      <c r="L41" s="26">
        <v>2645</v>
      </c>
      <c r="M41" s="26"/>
      <c r="N41" s="26">
        <v>1647</v>
      </c>
      <c r="O41" s="26"/>
      <c r="P41" s="26">
        <v>1647</v>
      </c>
    </row>
    <row r="42" spans="1:16" s="27" customFormat="1" ht="15.75"/>
    <row r="43" spans="1:16" s="22" customFormat="1" ht="15.75"/>
    <row r="44" spans="1:16" s="4" customFormat="1" ht="13.5" customHeight="1">
      <c r="B44" s="57" t="s">
        <v>3</v>
      </c>
      <c r="C44" s="57"/>
      <c r="D44" s="57"/>
      <c r="E44" s="5"/>
      <c r="F44" s="57" t="s">
        <v>4</v>
      </c>
      <c r="G44" s="57"/>
      <c r="H44" s="57"/>
      <c r="J44" s="57" t="s">
        <v>5</v>
      </c>
      <c r="K44" s="57"/>
      <c r="L44" s="57"/>
      <c r="M44" s="5"/>
      <c r="N44" s="57" t="s">
        <v>6</v>
      </c>
      <c r="O44" s="57"/>
      <c r="P44" s="57"/>
    </row>
    <row r="45" spans="1:16" s="4" customFormat="1" ht="16.5" thickBot="1">
      <c r="B45" s="6" t="s">
        <v>7</v>
      </c>
      <c r="C45" s="7"/>
      <c r="D45" s="6" t="s">
        <v>8</v>
      </c>
      <c r="E45" s="8"/>
      <c r="F45" s="6" t="s">
        <v>7</v>
      </c>
      <c r="G45" s="7"/>
      <c r="H45" s="6" t="s">
        <v>8</v>
      </c>
      <c r="J45" s="6" t="s">
        <v>7</v>
      </c>
      <c r="K45" s="7"/>
      <c r="L45" s="6" t="s">
        <v>8</v>
      </c>
      <c r="M45" s="8"/>
      <c r="N45" s="6" t="s">
        <v>7</v>
      </c>
      <c r="O45" s="7"/>
      <c r="P45" s="6" t="s">
        <v>8</v>
      </c>
    </row>
    <row r="46" spans="1:16" s="4" customFormat="1" ht="15.75">
      <c r="A46" s="35"/>
    </row>
    <row r="47" spans="1:16" s="4" customFormat="1" ht="15.75">
      <c r="A47" s="9" t="s">
        <v>35</v>
      </c>
      <c r="B47" s="10">
        <f>B49+B67+B81</f>
        <v>488138</v>
      </c>
      <c r="C47" s="11"/>
      <c r="D47" s="10">
        <f>D49+D67+D79+D81</f>
        <v>479991</v>
      </c>
      <c r="E47" s="11"/>
      <c r="F47" s="13">
        <f>F49+F67+F81</f>
        <v>437193</v>
      </c>
      <c r="G47" s="13"/>
      <c r="H47" s="13">
        <f>H49+H67+H79+H81</f>
        <v>430276</v>
      </c>
      <c r="I47" s="13"/>
      <c r="J47" s="13">
        <f>J49+J67+J81</f>
        <v>425113</v>
      </c>
      <c r="K47" s="36"/>
      <c r="L47" s="13">
        <f>L49+L67+L81+L79</f>
        <v>419447</v>
      </c>
      <c r="M47" s="14"/>
      <c r="N47" s="15">
        <f>N49+N67+N81</f>
        <v>423686</v>
      </c>
      <c r="O47" s="14"/>
      <c r="P47" s="15">
        <f>P49+P67+P81+P79</f>
        <v>418410</v>
      </c>
    </row>
    <row r="48" spans="1:16" s="4" customFormat="1" ht="15.75">
      <c r="F48" s="37"/>
      <c r="G48" s="37"/>
      <c r="H48" s="37"/>
      <c r="J48" s="17"/>
      <c r="K48" s="17"/>
      <c r="L48" s="17"/>
      <c r="M48" s="16"/>
      <c r="N48" s="16"/>
      <c r="O48" s="16"/>
      <c r="P48" s="16"/>
    </row>
    <row r="49" spans="1:16" s="4" customFormat="1" ht="15.75">
      <c r="A49" s="18" t="s">
        <v>36</v>
      </c>
      <c r="B49" s="19">
        <f>B51+B52+B53+B55+B59+B60</f>
        <v>125538</v>
      </c>
      <c r="C49" s="19"/>
      <c r="D49" s="19">
        <f>D51+D52+D53+D55+D59+D60</f>
        <v>126148</v>
      </c>
      <c r="E49" s="19"/>
      <c r="F49" s="19">
        <f>F51+F52+F55+F59+F60</f>
        <v>109529</v>
      </c>
      <c r="G49" s="19"/>
      <c r="H49" s="19">
        <f>H51+H52+H55+H59+H60</f>
        <v>109880</v>
      </c>
      <c r="I49" s="19"/>
      <c r="J49" s="19">
        <f>J51+J52+J55+J59+J60</f>
        <v>98956</v>
      </c>
      <c r="K49" s="20"/>
      <c r="L49" s="19">
        <f>L51+L52+L55+L59+L60</f>
        <v>99447</v>
      </c>
      <c r="M49" s="19"/>
      <c r="N49" s="19">
        <f>N51+N52+N55+N59+N60+N53</f>
        <v>85885</v>
      </c>
      <c r="O49" s="19"/>
      <c r="P49" s="19">
        <f>P51+P52+P55+P59+P60+P53+P54</f>
        <v>87241</v>
      </c>
    </row>
    <row r="50" spans="1:16" s="22" customFormat="1" ht="15.75">
      <c r="B50" s="38"/>
      <c r="J50" s="24"/>
      <c r="K50" s="24"/>
      <c r="L50" s="24"/>
      <c r="M50" s="23"/>
      <c r="N50" s="23"/>
      <c r="O50" s="23"/>
      <c r="P50" s="23"/>
    </row>
    <row r="51" spans="1:16" s="27" customFormat="1" ht="15.75">
      <c r="A51" s="25" t="s">
        <v>37</v>
      </c>
      <c r="B51" s="39">
        <v>64858</v>
      </c>
      <c r="D51" s="40">
        <v>64858</v>
      </c>
      <c r="F51" s="40">
        <v>59313</v>
      </c>
      <c r="H51" s="40">
        <v>59313</v>
      </c>
      <c r="J51" s="26">
        <v>46656</v>
      </c>
      <c r="K51" s="33"/>
      <c r="L51" s="26">
        <v>46656</v>
      </c>
      <c r="M51" s="26"/>
      <c r="N51" s="26">
        <v>41175</v>
      </c>
      <c r="O51" s="26"/>
      <c r="P51" s="26">
        <v>41175</v>
      </c>
    </row>
    <row r="52" spans="1:16" s="27" customFormat="1" ht="15.75">
      <c r="A52" s="25" t="s">
        <v>38</v>
      </c>
      <c r="B52" s="39">
        <v>34320</v>
      </c>
      <c r="D52" s="40">
        <v>34224</v>
      </c>
      <c r="F52" s="40">
        <v>25439</v>
      </c>
      <c r="H52" s="40">
        <v>25169</v>
      </c>
      <c r="J52" s="26">
        <v>27530</v>
      </c>
      <c r="K52" s="33"/>
      <c r="L52" s="26">
        <v>27382</v>
      </c>
      <c r="M52" s="26"/>
      <c r="N52" s="26">
        <v>22746</v>
      </c>
      <c r="O52" s="26"/>
      <c r="P52" s="26">
        <v>22790</v>
      </c>
    </row>
    <row r="53" spans="1:16" s="27" customFormat="1" ht="15.75">
      <c r="A53" s="25" t="s">
        <v>39</v>
      </c>
      <c r="B53" s="39">
        <v>74</v>
      </c>
      <c r="D53" s="40">
        <v>74</v>
      </c>
      <c r="F53" s="40">
        <v>0</v>
      </c>
      <c r="H53" s="40">
        <v>0</v>
      </c>
      <c r="J53" s="26">
        <v>0</v>
      </c>
      <c r="K53" s="33"/>
      <c r="L53" s="26">
        <v>0</v>
      </c>
      <c r="M53" s="26"/>
      <c r="N53" s="26">
        <v>776</v>
      </c>
      <c r="O53" s="26"/>
      <c r="P53" s="26">
        <v>776</v>
      </c>
    </row>
    <row r="54" spans="1:16" s="27" customFormat="1" ht="15.75">
      <c r="A54" s="25" t="s">
        <v>40</v>
      </c>
      <c r="B54" s="39">
        <v>0</v>
      </c>
      <c r="D54" s="40">
        <v>0</v>
      </c>
      <c r="F54" s="40">
        <v>0</v>
      </c>
      <c r="H54" s="40">
        <v>0</v>
      </c>
      <c r="J54" s="26">
        <v>0</v>
      </c>
      <c r="K54" s="33"/>
      <c r="L54" s="26">
        <v>0</v>
      </c>
      <c r="M54" s="26"/>
      <c r="N54" s="26">
        <v>0</v>
      </c>
      <c r="O54" s="26"/>
      <c r="P54" s="26">
        <v>447</v>
      </c>
    </row>
    <row r="55" spans="1:16" s="27" customFormat="1" ht="15.75">
      <c r="A55" s="25" t="s">
        <v>41</v>
      </c>
      <c r="B55" s="39">
        <f>SUM(B56:B58)</f>
        <v>13426</v>
      </c>
      <c r="D55" s="40">
        <f>SUM(D56:D58)</f>
        <v>14040</v>
      </c>
      <c r="F55" s="40">
        <v>7744</v>
      </c>
      <c r="G55" s="40"/>
      <c r="H55" s="40">
        <v>8177</v>
      </c>
      <c r="J55" s="26">
        <v>6506</v>
      </c>
      <c r="K55" s="33"/>
      <c r="L55" s="26">
        <v>6881</v>
      </c>
      <c r="M55" s="26"/>
      <c r="N55" s="26">
        <v>8412</v>
      </c>
      <c r="O55" s="26"/>
      <c r="P55" s="26">
        <v>8865</v>
      </c>
    </row>
    <row r="56" spans="1:16" s="27" customFormat="1" ht="15.75">
      <c r="A56" s="25" t="s">
        <v>42</v>
      </c>
      <c r="B56" s="39">
        <v>3426</v>
      </c>
      <c r="D56" s="40">
        <v>3645</v>
      </c>
      <c r="F56" s="40">
        <v>0</v>
      </c>
      <c r="H56" s="40">
        <v>0</v>
      </c>
      <c r="J56" s="26">
        <v>0</v>
      </c>
      <c r="K56" s="33"/>
      <c r="L56" s="26">
        <v>0</v>
      </c>
      <c r="M56" s="26"/>
      <c r="N56" s="26">
        <v>0</v>
      </c>
      <c r="O56" s="26"/>
      <c r="P56" s="26">
        <v>0</v>
      </c>
    </row>
    <row r="57" spans="1:16" s="27" customFormat="1" ht="15.75">
      <c r="A57" s="25" t="s">
        <v>43</v>
      </c>
      <c r="B57" s="39">
        <v>6732</v>
      </c>
      <c r="D57" s="40">
        <v>6944</v>
      </c>
      <c r="F57" s="40">
        <v>0</v>
      </c>
      <c r="H57" s="40">
        <v>0</v>
      </c>
      <c r="J57" s="26">
        <v>0</v>
      </c>
      <c r="K57" s="33"/>
      <c r="L57" s="26">
        <v>0</v>
      </c>
      <c r="M57" s="26"/>
      <c r="N57" s="26">
        <v>0</v>
      </c>
      <c r="O57" s="26"/>
      <c r="P57" s="26">
        <v>0</v>
      </c>
    </row>
    <row r="58" spans="1:16" s="27" customFormat="1" ht="15.75">
      <c r="A58" s="25" t="s">
        <v>44</v>
      </c>
      <c r="B58" s="39">
        <v>3268</v>
      </c>
      <c r="D58" s="40">
        <v>3451</v>
      </c>
      <c r="F58" s="40">
        <v>0</v>
      </c>
      <c r="G58" s="40"/>
      <c r="H58" s="40">
        <v>0</v>
      </c>
      <c r="J58" s="26">
        <v>0</v>
      </c>
      <c r="K58" s="33"/>
      <c r="L58" s="26">
        <v>0</v>
      </c>
      <c r="M58" s="26"/>
      <c r="N58" s="26">
        <v>0</v>
      </c>
      <c r="O58" s="26"/>
      <c r="P58" s="26">
        <v>0</v>
      </c>
    </row>
    <row r="59" spans="1:16" s="27" customFormat="1" ht="15.75">
      <c r="A59" s="25" t="s">
        <v>25</v>
      </c>
      <c r="B59" s="39">
        <v>5638</v>
      </c>
      <c r="D59" s="40">
        <v>5638</v>
      </c>
      <c r="F59" s="40">
        <v>3940</v>
      </c>
      <c r="H59" s="40">
        <v>3940</v>
      </c>
      <c r="J59" s="26">
        <v>2251</v>
      </c>
      <c r="K59" s="33"/>
      <c r="L59" s="26">
        <v>2251</v>
      </c>
      <c r="M59" s="26"/>
      <c r="N59" s="26">
        <v>563</v>
      </c>
      <c r="O59" s="26"/>
      <c r="P59" s="26">
        <v>563</v>
      </c>
    </row>
    <row r="60" spans="1:16" s="27" customFormat="1" ht="15.75">
      <c r="A60" s="25" t="s">
        <v>45</v>
      </c>
      <c r="B60" s="39">
        <f>SUM(B61:B62)</f>
        <v>7222</v>
      </c>
      <c r="D60" s="40">
        <f>SUM(D61:D62)</f>
        <v>7314</v>
      </c>
      <c r="F60" s="40">
        <f>SUM(F61:F65)</f>
        <v>13093</v>
      </c>
      <c r="H60" s="40">
        <f>SUM(H61:H65)</f>
        <v>13281</v>
      </c>
      <c r="J60" s="40">
        <f>SUM(J61:J65)</f>
        <v>16013</v>
      </c>
      <c r="K60" s="33"/>
      <c r="L60" s="40">
        <f>SUM(L61:L65)</f>
        <v>16277</v>
      </c>
      <c r="M60" s="26"/>
      <c r="N60" s="40">
        <f>SUM(N61:N65)</f>
        <v>12213</v>
      </c>
      <c r="O60" s="26"/>
      <c r="P60" s="40">
        <f>SUM(P61:P65)</f>
        <v>12625</v>
      </c>
    </row>
    <row r="61" spans="1:16" s="27" customFormat="1" ht="15.75">
      <c r="A61" s="25" t="s">
        <v>46</v>
      </c>
      <c r="B61" s="39">
        <v>399</v>
      </c>
      <c r="D61" s="40">
        <v>426</v>
      </c>
      <c r="F61" s="40">
        <v>580</v>
      </c>
      <c r="H61" s="40">
        <v>694</v>
      </c>
      <c r="J61" s="26">
        <v>2115</v>
      </c>
      <c r="K61" s="33"/>
      <c r="L61" s="26">
        <v>2286</v>
      </c>
      <c r="M61" s="26"/>
      <c r="N61" s="26">
        <v>1972</v>
      </c>
      <c r="O61" s="26"/>
      <c r="P61" s="26">
        <v>2040</v>
      </c>
    </row>
    <row r="62" spans="1:16" s="27" customFormat="1" ht="15.75">
      <c r="A62" s="25" t="s">
        <v>47</v>
      </c>
      <c r="B62" s="39">
        <v>6823</v>
      </c>
      <c r="D62" s="40">
        <v>6888</v>
      </c>
      <c r="F62" s="40">
        <v>5646</v>
      </c>
      <c r="H62" s="40">
        <v>5694</v>
      </c>
      <c r="J62" s="26">
        <v>6580</v>
      </c>
      <c r="K62" s="33"/>
      <c r="L62" s="26">
        <v>6645</v>
      </c>
      <c r="M62" s="26"/>
      <c r="N62" s="26">
        <v>5657</v>
      </c>
      <c r="O62" s="26"/>
      <c r="P62" s="26">
        <v>5981</v>
      </c>
    </row>
    <row r="63" spans="1:16" s="27" customFormat="1" ht="15.75">
      <c r="A63" s="25" t="s">
        <v>48</v>
      </c>
      <c r="B63" s="34">
        <v>0</v>
      </c>
      <c r="D63" s="34">
        <v>0</v>
      </c>
      <c r="F63" s="40">
        <v>6671</v>
      </c>
      <c r="H63" s="40">
        <v>6697</v>
      </c>
      <c r="J63" s="26">
        <v>5624</v>
      </c>
      <c r="K63" s="33"/>
      <c r="L63" s="26">
        <v>5652</v>
      </c>
      <c r="M63" s="26"/>
      <c r="N63" s="26">
        <v>4415</v>
      </c>
      <c r="O63" s="26"/>
      <c r="P63" s="26">
        <v>4435</v>
      </c>
    </row>
    <row r="64" spans="1:16" s="27" customFormat="1" ht="15.75">
      <c r="A64" s="25" t="s">
        <v>49</v>
      </c>
      <c r="B64" s="34">
        <v>0</v>
      </c>
      <c r="D64" s="34">
        <v>0</v>
      </c>
      <c r="F64" s="40">
        <v>0</v>
      </c>
      <c r="H64" s="40">
        <v>0</v>
      </c>
      <c r="J64" s="26">
        <v>1488</v>
      </c>
      <c r="K64" s="33"/>
      <c r="L64" s="26">
        <v>1488</v>
      </c>
      <c r="M64" s="26"/>
      <c r="N64" s="26">
        <v>0</v>
      </c>
      <c r="O64" s="26"/>
      <c r="P64" s="26">
        <v>0</v>
      </c>
    </row>
    <row r="65" spans="1:16" s="27" customFormat="1" ht="15.75">
      <c r="A65" s="25" t="s">
        <v>50</v>
      </c>
      <c r="B65" s="34">
        <v>0</v>
      </c>
      <c r="D65" s="34">
        <v>0</v>
      </c>
      <c r="F65" s="40">
        <v>196</v>
      </c>
      <c r="H65" s="40">
        <v>196</v>
      </c>
      <c r="J65" s="26">
        <v>206</v>
      </c>
      <c r="K65" s="33"/>
      <c r="L65" s="26">
        <v>206</v>
      </c>
      <c r="M65" s="26"/>
      <c r="N65" s="26">
        <v>169</v>
      </c>
      <c r="O65" s="26"/>
      <c r="P65" s="26">
        <v>169</v>
      </c>
    </row>
    <row r="66" spans="1:16" s="22" customFormat="1" ht="15.75">
      <c r="B66" s="41"/>
      <c r="D66" s="42"/>
      <c r="J66" s="41"/>
      <c r="K66" s="24"/>
      <c r="L66" s="41"/>
      <c r="M66" s="23"/>
      <c r="N66" s="23"/>
      <c r="O66" s="23"/>
      <c r="P66" s="23"/>
    </row>
    <row r="67" spans="1:16" s="4" customFormat="1" ht="15.75">
      <c r="A67" s="18" t="s">
        <v>51</v>
      </c>
      <c r="B67" s="19">
        <f>B68</f>
        <v>261541</v>
      </c>
      <c r="C67" s="19"/>
      <c r="D67" s="19">
        <f>D68</f>
        <v>252903</v>
      </c>
      <c r="E67" s="19"/>
      <c r="F67" s="19">
        <f>F68</f>
        <v>198726</v>
      </c>
      <c r="G67" s="19"/>
      <c r="H67" s="19">
        <f>H68</f>
        <v>191457</v>
      </c>
      <c r="I67" s="19"/>
      <c r="J67" s="19">
        <f>J68</f>
        <v>200204</v>
      </c>
      <c r="K67" s="20"/>
      <c r="L67" s="19">
        <f>L68</f>
        <v>194046</v>
      </c>
      <c r="M67" s="19"/>
      <c r="N67" s="19">
        <f>N70+N71+N73+N74</f>
        <v>216883</v>
      </c>
      <c r="O67" s="19"/>
      <c r="P67" s="19">
        <f>P70+P71+P73+P74</f>
        <v>210250</v>
      </c>
    </row>
    <row r="68" spans="1:16" s="4" customFormat="1" ht="15.75">
      <c r="A68" s="18" t="s">
        <v>52</v>
      </c>
      <c r="B68" s="19">
        <f>B70+B71+B73+B74</f>
        <v>261541</v>
      </c>
      <c r="C68" s="19"/>
      <c r="D68" s="19">
        <f>D70+D71+D73+D74</f>
        <v>252903</v>
      </c>
      <c r="E68" s="19"/>
      <c r="F68" s="19">
        <f>F70+F71+F73+F74</f>
        <v>198726</v>
      </c>
      <c r="G68" s="19"/>
      <c r="H68" s="19">
        <f>H70+H71+H73+H74</f>
        <v>191457</v>
      </c>
      <c r="I68" s="19"/>
      <c r="J68" s="19">
        <f>J70+J71+J73+J74</f>
        <v>200204</v>
      </c>
      <c r="K68" s="17"/>
      <c r="L68" s="19">
        <f>L70+L71+L73+L74</f>
        <v>194046</v>
      </c>
      <c r="M68" s="19"/>
      <c r="N68" s="19">
        <f>N67</f>
        <v>216883</v>
      </c>
      <c r="O68" s="19"/>
      <c r="P68" s="19">
        <f>P67</f>
        <v>210250</v>
      </c>
    </row>
    <row r="69" spans="1:16" s="22" customFormat="1" ht="15.75">
      <c r="D69" s="38"/>
      <c r="M69" s="23"/>
      <c r="N69" s="23"/>
      <c r="O69" s="23"/>
      <c r="P69" s="23"/>
    </row>
    <row r="70" spans="1:16" s="27" customFormat="1" ht="15.75">
      <c r="A70" s="25" t="s">
        <v>37</v>
      </c>
      <c r="B70" s="43">
        <v>174303</v>
      </c>
      <c r="D70" s="43">
        <v>174303</v>
      </c>
      <c r="F70" s="39">
        <v>147521</v>
      </c>
      <c r="H70" s="40">
        <v>147521</v>
      </c>
      <c r="J70" s="44">
        <v>147537</v>
      </c>
      <c r="K70" s="33"/>
      <c r="L70" s="44">
        <v>147537</v>
      </c>
      <c r="M70" s="26"/>
      <c r="N70" s="26">
        <v>161037</v>
      </c>
      <c r="O70" s="26"/>
      <c r="P70" s="26">
        <v>161037</v>
      </c>
    </row>
    <row r="71" spans="1:16" s="27" customFormat="1" ht="15.75">
      <c r="A71" s="25" t="s">
        <v>53</v>
      </c>
      <c r="B71" s="43">
        <v>46400</v>
      </c>
      <c r="D71" s="43">
        <v>46400</v>
      </c>
      <c r="E71" s="26"/>
      <c r="F71" s="30">
        <v>6308</v>
      </c>
      <c r="G71" s="26"/>
      <c r="H71" s="26">
        <v>6308</v>
      </c>
      <c r="I71" s="26"/>
      <c r="J71" s="44">
        <v>6267</v>
      </c>
      <c r="K71" s="33"/>
      <c r="L71" s="44">
        <v>6267</v>
      </c>
      <c r="M71" s="26"/>
      <c r="N71" s="26">
        <v>6339</v>
      </c>
      <c r="O71" s="26"/>
      <c r="P71" s="26">
        <v>6339</v>
      </c>
    </row>
    <row r="72" spans="1:16" s="27" customFormat="1" ht="15.75">
      <c r="A72" s="25" t="s">
        <v>54</v>
      </c>
      <c r="B72" s="43">
        <v>46400</v>
      </c>
      <c r="D72" s="43">
        <v>46400</v>
      </c>
      <c r="F72" s="39">
        <v>6308</v>
      </c>
      <c r="H72" s="40">
        <v>6308</v>
      </c>
      <c r="J72" s="44">
        <v>6267</v>
      </c>
      <c r="K72" s="33"/>
      <c r="L72" s="44">
        <v>6267</v>
      </c>
      <c r="M72" s="26"/>
      <c r="N72" s="26">
        <v>6339</v>
      </c>
      <c r="O72" s="26"/>
      <c r="P72" s="26">
        <v>6339</v>
      </c>
    </row>
    <row r="73" spans="1:16" s="27" customFormat="1" ht="15.75">
      <c r="A73" s="25" t="s">
        <v>25</v>
      </c>
      <c r="B73" s="43">
        <v>24044</v>
      </c>
      <c r="D73" s="43">
        <v>14623</v>
      </c>
      <c r="F73" s="39">
        <v>24407</v>
      </c>
      <c r="H73" s="40">
        <v>16321</v>
      </c>
      <c r="J73" s="44">
        <v>25021</v>
      </c>
      <c r="K73" s="33"/>
      <c r="L73" s="44">
        <v>18010</v>
      </c>
      <c r="M73" s="26"/>
      <c r="N73" s="26">
        <v>27216</v>
      </c>
      <c r="O73" s="26"/>
      <c r="P73" s="26">
        <v>19698</v>
      </c>
    </row>
    <row r="74" spans="1:16" s="27" customFormat="1" ht="15.75">
      <c r="A74" s="25" t="s">
        <v>55</v>
      </c>
      <c r="B74" s="43">
        <f>SUM(B75:B76)</f>
        <v>16794</v>
      </c>
      <c r="D74" s="43">
        <f>SUM(D75:D76)</f>
        <v>17577</v>
      </c>
      <c r="E74" s="26"/>
      <c r="F74" s="43">
        <f>SUM(F75:F77)</f>
        <v>20490</v>
      </c>
      <c r="G74" s="26"/>
      <c r="H74" s="43">
        <f>SUM(H75:H77)</f>
        <v>21307</v>
      </c>
      <c r="I74" s="26"/>
      <c r="J74" s="43">
        <f>SUM(J75:J77)</f>
        <v>21379</v>
      </c>
      <c r="K74" s="33"/>
      <c r="L74" s="43">
        <f>SUM(L75:L77)</f>
        <v>22232</v>
      </c>
      <c r="M74" s="26"/>
      <c r="N74" s="43">
        <f>SUM(N75:N77)</f>
        <v>22291</v>
      </c>
      <c r="O74" s="26"/>
      <c r="P74" s="43">
        <f>SUM(P75:P77)</f>
        <v>23176</v>
      </c>
    </row>
    <row r="75" spans="1:16" s="27" customFormat="1" ht="15.75">
      <c r="A75" s="25" t="s">
        <v>44</v>
      </c>
      <c r="B75" s="43">
        <v>14322</v>
      </c>
      <c r="D75" s="43">
        <v>15105</v>
      </c>
      <c r="F75" s="39">
        <v>0</v>
      </c>
      <c r="H75" s="40">
        <v>0</v>
      </c>
      <c r="J75" s="45">
        <v>0</v>
      </c>
      <c r="K75" s="33"/>
      <c r="L75" s="45">
        <v>0</v>
      </c>
      <c r="M75" s="26"/>
      <c r="N75" s="26">
        <v>0</v>
      </c>
      <c r="O75" s="26"/>
      <c r="P75" s="26">
        <v>0</v>
      </c>
    </row>
    <row r="76" spans="1:16" s="27" customFormat="1" ht="31.5">
      <c r="A76" s="46" t="s">
        <v>56</v>
      </c>
      <c r="B76" s="43">
        <v>2472</v>
      </c>
      <c r="D76" s="43">
        <v>2472</v>
      </c>
      <c r="F76" s="39">
        <v>5543</v>
      </c>
      <c r="H76" s="40">
        <v>5543</v>
      </c>
      <c r="J76" s="47">
        <v>5827</v>
      </c>
      <c r="K76" s="33"/>
      <c r="L76" s="47">
        <v>5827</v>
      </c>
      <c r="M76" s="26"/>
      <c r="N76" s="26">
        <v>6158</v>
      </c>
      <c r="O76" s="26"/>
      <c r="P76" s="26">
        <v>6158</v>
      </c>
    </row>
    <row r="77" spans="1:16" s="27" customFormat="1" ht="15.75">
      <c r="A77" s="25" t="s">
        <v>57</v>
      </c>
      <c r="B77" s="34">
        <v>0</v>
      </c>
      <c r="D77" s="34">
        <v>0</v>
      </c>
      <c r="F77" s="39">
        <v>14947</v>
      </c>
      <c r="H77" s="40">
        <v>15764</v>
      </c>
      <c r="J77" s="47">
        <v>15552</v>
      </c>
      <c r="K77" s="33"/>
      <c r="L77" s="47">
        <v>16405</v>
      </c>
      <c r="M77" s="26"/>
      <c r="N77" s="26">
        <v>16133</v>
      </c>
      <c r="O77" s="26"/>
      <c r="P77" s="26">
        <v>17018</v>
      </c>
    </row>
    <row r="78" spans="1:16" s="22" customFormat="1" ht="15.75">
      <c r="K78" s="24"/>
      <c r="M78" s="23"/>
      <c r="N78" s="23"/>
      <c r="O78" s="23"/>
      <c r="P78" s="23"/>
    </row>
    <row r="79" spans="1:16" s="4" customFormat="1" ht="15.75">
      <c r="A79" s="18" t="s">
        <v>58</v>
      </c>
      <c r="B79" s="48">
        <v>0</v>
      </c>
      <c r="D79" s="37">
        <v>4</v>
      </c>
      <c r="F79" s="48">
        <v>0</v>
      </c>
      <c r="H79" s="49">
        <v>1</v>
      </c>
      <c r="J79" s="50">
        <v>0</v>
      </c>
      <c r="K79" s="20"/>
      <c r="L79" s="19">
        <v>1</v>
      </c>
      <c r="M79" s="19"/>
      <c r="N79" s="19">
        <v>0</v>
      </c>
      <c r="O79" s="19"/>
      <c r="P79" s="19">
        <v>1</v>
      </c>
    </row>
    <row r="80" spans="1:16" s="4" customFormat="1" ht="15.75">
      <c r="J80" s="20"/>
      <c r="K80" s="20"/>
      <c r="L80" s="20"/>
      <c r="M80" s="19"/>
      <c r="N80" s="19"/>
      <c r="O80" s="19"/>
      <c r="P80" s="19"/>
    </row>
    <row r="81" spans="1:16" s="4" customFormat="1" ht="15.75">
      <c r="A81" s="18" t="s">
        <v>59</v>
      </c>
      <c r="B81" s="51">
        <f>B83+B86+B90+B87</f>
        <v>101059</v>
      </c>
      <c r="D81" s="51">
        <f>D83+D86+D90+D87</f>
        <v>100936</v>
      </c>
      <c r="F81" s="51">
        <f>F83+F86+F87+F90</f>
        <v>128938</v>
      </c>
      <c r="H81" s="51">
        <f>H83+H86+H87+H90</f>
        <v>128938</v>
      </c>
      <c r="J81" s="51">
        <f>J83+J86+J87+J90</f>
        <v>125953</v>
      </c>
      <c r="K81" s="20"/>
      <c r="L81" s="51">
        <f>L83+L86+L87+L90</f>
        <v>125953</v>
      </c>
      <c r="M81" s="19"/>
      <c r="N81" s="51">
        <f>N83+N86+N87+N90</f>
        <v>120918</v>
      </c>
      <c r="O81" s="19"/>
      <c r="P81" s="51">
        <f>P83+P86+P87+P90</f>
        <v>120918</v>
      </c>
    </row>
    <row r="82" spans="1:16" s="22" customFormat="1" ht="15.75">
      <c r="B82" s="4"/>
      <c r="D82" s="4"/>
      <c r="F82" s="4"/>
      <c r="H82" s="4"/>
      <c r="J82" s="20"/>
      <c r="K82" s="24"/>
      <c r="L82" s="20"/>
      <c r="M82" s="23"/>
      <c r="N82" s="23"/>
      <c r="O82" s="23"/>
      <c r="P82" s="23"/>
    </row>
    <row r="83" spans="1:16" s="27" customFormat="1" ht="15.75">
      <c r="A83" s="25" t="s">
        <v>60</v>
      </c>
      <c r="B83" s="43">
        <f>SUM(B84:B85)</f>
        <v>63060</v>
      </c>
      <c r="D83" s="43">
        <f>SUM(D84:D85)</f>
        <v>63060</v>
      </c>
      <c r="E83" s="26"/>
      <c r="F83" s="43">
        <f>SUM(F84:F85)</f>
        <v>63060</v>
      </c>
      <c r="G83" s="26"/>
      <c r="H83" s="43">
        <f>SUM(H84:H85)</f>
        <v>63060</v>
      </c>
      <c r="I83" s="26"/>
      <c r="J83" s="43">
        <f>SUM(J84:J85)</f>
        <v>63060</v>
      </c>
      <c r="K83" s="33"/>
      <c r="L83" s="43">
        <f>SUM(L84:L85)</f>
        <v>63060</v>
      </c>
      <c r="M83" s="26"/>
      <c r="N83" s="26">
        <v>63381</v>
      </c>
      <c r="O83" s="26"/>
      <c r="P83" s="26">
        <v>63381</v>
      </c>
    </row>
    <row r="84" spans="1:16" s="27" customFormat="1" ht="15.75">
      <c r="A84" s="25" t="s">
        <v>61</v>
      </c>
      <c r="B84" s="43">
        <v>63381</v>
      </c>
      <c r="D84" s="43">
        <v>63381</v>
      </c>
      <c r="F84" s="43">
        <v>63381</v>
      </c>
      <c r="H84" s="43">
        <v>63381</v>
      </c>
      <c r="J84" s="43">
        <v>63381</v>
      </c>
      <c r="K84" s="33"/>
      <c r="L84" s="43">
        <v>63381</v>
      </c>
      <c r="M84" s="26"/>
      <c r="N84" s="26">
        <v>63381</v>
      </c>
      <c r="O84" s="26"/>
      <c r="P84" s="26">
        <v>63381</v>
      </c>
    </row>
    <row r="85" spans="1:16" s="27" customFormat="1" ht="15.75">
      <c r="A85" s="25" t="s">
        <v>62</v>
      </c>
      <c r="B85" s="28">
        <v>-321</v>
      </c>
      <c r="C85" s="34"/>
      <c r="D85" s="28">
        <v>-321</v>
      </c>
      <c r="F85" s="28">
        <v>-321</v>
      </c>
      <c r="G85" s="34"/>
      <c r="H85" s="28">
        <v>-321</v>
      </c>
      <c r="J85" s="28">
        <v>-321</v>
      </c>
      <c r="K85" s="33"/>
      <c r="L85" s="28">
        <v>-321</v>
      </c>
      <c r="M85" s="26"/>
      <c r="N85" s="26">
        <v>0</v>
      </c>
      <c r="O85" s="26"/>
      <c r="P85" s="26">
        <v>0</v>
      </c>
    </row>
    <row r="86" spans="1:16" s="27" customFormat="1" ht="15.75">
      <c r="A86" s="25" t="s">
        <v>63</v>
      </c>
      <c r="B86" s="43">
        <v>16476</v>
      </c>
      <c r="D86" s="43">
        <v>16476</v>
      </c>
      <c r="F86" s="40">
        <v>22436</v>
      </c>
      <c r="H86" s="40">
        <v>22436</v>
      </c>
      <c r="J86" s="26">
        <v>22988</v>
      </c>
      <c r="K86" s="33"/>
      <c r="L86" s="26">
        <v>22988</v>
      </c>
      <c r="M86" s="26"/>
      <c r="N86" s="26">
        <v>23636</v>
      </c>
      <c r="O86" s="26"/>
      <c r="P86" s="26">
        <v>23636</v>
      </c>
    </row>
    <row r="87" spans="1:16" s="27" customFormat="1" ht="15.75">
      <c r="A87" s="25" t="s">
        <v>64</v>
      </c>
      <c r="B87" s="43">
        <v>21523</v>
      </c>
      <c r="D87" s="43">
        <v>21400</v>
      </c>
      <c r="E87" s="26"/>
      <c r="F87" s="26">
        <f>SUM(F88:F89)</f>
        <v>30433</v>
      </c>
      <c r="G87" s="26"/>
      <c r="H87" s="26">
        <f>SUM(H88:H89)</f>
        <v>30433</v>
      </c>
      <c r="I87" s="26"/>
      <c r="J87" s="26">
        <f>SUM(J88:J89)</f>
        <v>30433</v>
      </c>
      <c r="K87" s="45"/>
      <c r="L87" s="26">
        <f>SUM(L88:L89)</f>
        <v>30433</v>
      </c>
      <c r="M87" s="26"/>
      <c r="N87" s="26">
        <f>SUM(N88:N89)</f>
        <v>30433</v>
      </c>
      <c r="O87" s="26"/>
      <c r="P87" s="26">
        <f>SUM(P88:P89)</f>
        <v>30433</v>
      </c>
    </row>
    <row r="88" spans="1:16" s="27" customFormat="1" ht="15.75">
      <c r="A88" s="25" t="s">
        <v>65</v>
      </c>
      <c r="B88" s="43">
        <v>2698</v>
      </c>
      <c r="D88" s="43">
        <v>2698</v>
      </c>
      <c r="F88" s="40">
        <v>2265</v>
      </c>
      <c r="H88" s="40">
        <v>2265</v>
      </c>
      <c r="J88" s="26">
        <v>2265</v>
      </c>
      <c r="K88" s="33"/>
      <c r="L88" s="26">
        <v>2265</v>
      </c>
      <c r="M88" s="26"/>
      <c r="N88" s="26">
        <v>2265</v>
      </c>
      <c r="O88" s="26"/>
      <c r="P88" s="26">
        <v>2265</v>
      </c>
    </row>
    <row r="89" spans="1:16" s="27" customFormat="1" ht="15.75">
      <c r="A89" s="25" t="s">
        <v>66</v>
      </c>
      <c r="B89" s="43">
        <v>18825</v>
      </c>
      <c r="D89" s="43">
        <v>18702</v>
      </c>
      <c r="F89" s="40">
        <v>28168</v>
      </c>
      <c r="H89" s="40">
        <v>28168</v>
      </c>
      <c r="J89" s="40">
        <v>28168</v>
      </c>
      <c r="K89" s="33"/>
      <c r="L89" s="40">
        <v>28168</v>
      </c>
      <c r="M89" s="26"/>
      <c r="N89" s="26">
        <v>28168</v>
      </c>
      <c r="O89" s="26"/>
      <c r="P89" s="26">
        <v>28168</v>
      </c>
    </row>
    <row r="90" spans="1:16" s="27" customFormat="1" ht="15.75">
      <c r="A90" s="25" t="s">
        <v>67</v>
      </c>
      <c r="B90" s="34">
        <v>0</v>
      </c>
      <c r="C90" s="34"/>
      <c r="D90" s="34">
        <v>0</v>
      </c>
      <c r="E90" s="40"/>
      <c r="F90" s="40">
        <v>13009</v>
      </c>
      <c r="H90" s="40">
        <v>13009</v>
      </c>
      <c r="J90" s="39">
        <v>9472</v>
      </c>
      <c r="K90" s="52"/>
      <c r="L90" s="40">
        <v>9472</v>
      </c>
      <c r="M90" s="40"/>
      <c r="N90" s="40">
        <v>3468</v>
      </c>
      <c r="O90" s="40"/>
      <c r="P90" s="40">
        <v>3468</v>
      </c>
    </row>
    <row r="91" spans="1:16" ht="15">
      <c r="B91" s="53"/>
      <c r="C91" s="54"/>
      <c r="D91" s="53"/>
    </row>
    <row r="92" spans="1:16" ht="15">
      <c r="B92" s="53"/>
      <c r="C92" s="55"/>
      <c r="D92" s="53"/>
      <c r="K92" s="56"/>
    </row>
  </sheetData>
  <sheetProtection password="C6D7" sheet="1" objects="1" scenarios="1" selectLockedCells="1" selectUnlockedCells="1"/>
  <mergeCells count="11">
    <mergeCell ref="B44:D44"/>
    <mergeCell ref="F44:H44"/>
    <mergeCell ref="J44:L44"/>
    <mergeCell ref="N44:P44"/>
    <mergeCell ref="A2:P2"/>
    <mergeCell ref="A4:P4"/>
    <mergeCell ref="A5:P5"/>
    <mergeCell ref="B7:D7"/>
    <mergeCell ref="F7:H7"/>
    <mergeCell ref="J7:L7"/>
    <mergeCell ref="N7:P7"/>
  </mergeCells>
  <pageMargins left="0.04" right="7.0000000000000007E-2" top="0.04" bottom="0.05" header="0.49212598499999999" footer="0.49212598499999999"/>
  <pageSetup paperSize="9" scale="80" orientation="landscape" r:id="rId1"/>
  <headerFooter alignWithMargins="0"/>
  <ignoredErrors>
    <ignoredError sqref="B25 D25 F25 H25 J25 L25 N25 P25 F35 H35 J35 L35 N35 P35 B55 D55 B60 D60 B83 D83 F83 H83 J83 L83 L87 J87 H87 F87 N87 P8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Balance Sheets 2007</vt:lpstr>
      <vt:lpstr>'Balance Sheets 2007'!Area_de_impressao</vt:lpstr>
    </vt:vector>
  </TitlesOfParts>
  <Company>Celulose Irani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adrianawagner</dc:creator>
  <cp:lastModifiedBy>adrianawagner</cp:lastModifiedBy>
  <dcterms:created xsi:type="dcterms:W3CDTF">2011-08-11T17:57:23Z</dcterms:created>
  <dcterms:modified xsi:type="dcterms:W3CDTF">2011-08-11T18:12:20Z</dcterms:modified>
</cp:coreProperties>
</file>